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daneisenmenger\Desktop\"/>
    </mc:Choice>
  </mc:AlternateContent>
  <xr:revisionPtr revIDLastSave="0" documentId="8_{CD39B2FB-3BF5-4B9D-ADAA-17A82B7F95A5}" xr6:coauthVersionLast="47" xr6:coauthVersionMax="47" xr10:uidLastSave="{00000000-0000-0000-0000-000000000000}"/>
  <bookViews>
    <workbookView xWindow="28680" yWindow="-16950" windowWidth="16440" windowHeight="28440" xr2:uid="{80E3609F-3858-4B6A-ACEA-A20A8B3DB277}"/>
  </bookViews>
  <sheets>
    <sheet name="Max. Pell" sheetId="1" r:id="rId1"/>
    <sheet name="Min. Pell" sheetId="2" r:id="rId2"/>
    <sheet name="Calculated Pel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C12" i="2" s="1"/>
  <c r="C2" i="3"/>
  <c r="D2" i="3" s="1"/>
  <c r="B16" i="3" s="1"/>
  <c r="B15" i="2"/>
  <c r="C15" i="2" s="1"/>
  <c r="B14" i="2"/>
  <c r="C14" i="2" s="1"/>
  <c r="B13" i="2"/>
  <c r="C13" i="2" s="1"/>
  <c r="B11" i="2"/>
  <c r="D11" i="2" s="1"/>
  <c r="B10" i="2"/>
  <c r="C10" i="2" s="1"/>
  <c r="B9" i="2"/>
  <c r="C9" i="2" s="1"/>
  <c r="B8" i="2"/>
  <c r="D8" i="2" s="1"/>
  <c r="B7" i="2"/>
  <c r="D7" i="2" s="1"/>
  <c r="B15" i="1"/>
  <c r="D15" i="1" s="1"/>
  <c r="B6" i="2"/>
  <c r="D6" i="2" s="1"/>
  <c r="B14" i="1"/>
  <c r="D14" i="1" s="1"/>
  <c r="B5" i="2"/>
  <c r="C5" i="2" s="1"/>
  <c r="B13" i="1"/>
  <c r="D13" i="1" s="1"/>
  <c r="B12" i="1"/>
  <c r="C12" i="1" s="1"/>
  <c r="B11" i="1"/>
  <c r="D11" i="1" s="1"/>
  <c r="B10" i="1"/>
  <c r="D10" i="1" s="1"/>
  <c r="B9" i="1"/>
  <c r="D9" i="1" s="1"/>
  <c r="B8" i="1"/>
  <c r="D8" i="1" s="1"/>
  <c r="B7" i="1"/>
  <c r="C7" i="1" s="1"/>
  <c r="B4" i="2"/>
  <c r="D4" i="2" s="1"/>
  <c r="B6" i="1"/>
  <c r="D6" i="1" s="1"/>
  <c r="B5" i="1"/>
  <c r="D5" i="1" s="1"/>
  <c r="B4" i="1"/>
  <c r="C4" i="1" s="1"/>
  <c r="D16" i="3" l="1"/>
  <c r="C16" i="3"/>
  <c r="B13" i="3"/>
  <c r="B9" i="3"/>
  <c r="B10" i="3"/>
  <c r="B11" i="3"/>
  <c r="B12" i="3"/>
  <c r="B6" i="3"/>
  <c r="B14" i="3"/>
  <c r="B7" i="3"/>
  <c r="B15" i="3"/>
  <c r="B8" i="3"/>
  <c r="B5" i="3"/>
  <c r="D10" i="2"/>
  <c r="D5" i="2"/>
  <c r="C8" i="2"/>
  <c r="D9" i="2"/>
  <c r="C7" i="2"/>
  <c r="C4" i="2"/>
  <c r="D14" i="2"/>
  <c r="D13" i="2"/>
  <c r="C6" i="2"/>
  <c r="D12" i="2"/>
  <c r="D15" i="2"/>
  <c r="C11" i="2"/>
  <c r="C13" i="1"/>
  <c r="C8" i="1"/>
  <c r="C6" i="1"/>
  <c r="C10" i="1"/>
  <c r="C11" i="1"/>
  <c r="C9" i="1"/>
  <c r="C15" i="1"/>
  <c r="D7" i="1"/>
  <c r="D4" i="1"/>
  <c r="D12" i="1"/>
  <c r="C14" i="1"/>
  <c r="C5" i="1"/>
  <c r="D10" i="3" l="1"/>
  <c r="C10" i="3"/>
  <c r="D9" i="3"/>
  <c r="C9" i="3"/>
  <c r="D13" i="3"/>
  <c r="C13" i="3"/>
  <c r="C6" i="3"/>
  <c r="D6" i="3"/>
  <c r="D11" i="3"/>
  <c r="C11" i="3"/>
  <c r="D8" i="3"/>
  <c r="C8" i="3"/>
  <c r="D12" i="3"/>
  <c r="C12" i="3"/>
  <c r="D5" i="3"/>
  <c r="C5" i="3"/>
  <c r="D15" i="3"/>
  <c r="C15" i="3"/>
  <c r="D7" i="3"/>
  <c r="C7" i="3"/>
  <c r="C14" i="3"/>
  <c r="D14" i="3"/>
</calcChain>
</file>

<file path=xl/sharedStrings.xml><?xml version="1.0" encoding="utf-8"?>
<sst xmlns="http://schemas.openxmlformats.org/spreadsheetml/2006/main" count="18" uniqueCount="9">
  <si>
    <t>Fall</t>
  </si>
  <si>
    <t>Spring</t>
  </si>
  <si>
    <t>Enrollment</t>
  </si>
  <si>
    <t>Max. Pell</t>
  </si>
  <si>
    <t>Annual</t>
  </si>
  <si>
    <t>Min. Pell</t>
  </si>
  <si>
    <t>SAI</t>
  </si>
  <si>
    <t>Calculated Pell</t>
  </si>
  <si>
    <t>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</si>
</sst>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30B0-822C-42FD-A1D2-514ADB9E6710}">
  <dimension ref="A1:D15"/>
  <sheetViews>
    <sheetView tabSelected="1" workbookViewId="0">
      <selection activeCell="B4" sqref="B4"/>
    </sheetView>
  </sheetViews>
  <sheetFormatPr defaultRowHeight="14.4" x14ac:dyDescent="0.3"/>
  <cols>
    <col min="1" max="1" width="13.109375" customWidth="1"/>
    <col min="2" max="4" width="14.6640625" customWidth="1"/>
  </cols>
  <sheetData>
    <row r="1" spans="1:4" x14ac:dyDescent="0.3">
      <c r="A1" s="2" t="s">
        <v>3</v>
      </c>
      <c r="B1" s="2">
        <v>7395</v>
      </c>
    </row>
    <row r="3" spans="1:4" x14ac:dyDescent="0.3">
      <c r="A3" s="3" t="s">
        <v>2</v>
      </c>
      <c r="B3" s="3" t="s">
        <v>4</v>
      </c>
      <c r="C3" s="3" t="s">
        <v>0</v>
      </c>
      <c r="D3" s="3" t="s">
        <v>1</v>
      </c>
    </row>
    <row r="4" spans="1:4" x14ac:dyDescent="0.3">
      <c r="A4" s="1">
        <v>12</v>
      </c>
      <c r="B4" s="4">
        <f>SUM(B1)</f>
        <v>7395</v>
      </c>
      <c r="C4" s="4">
        <f>ROUNDUP(SUM(B4/2),0)</f>
        <v>3698</v>
      </c>
      <c r="D4" s="4">
        <f>ROUNDDOWN(SUM(B4/2),0)</f>
        <v>3697</v>
      </c>
    </row>
    <row r="5" spans="1:4" x14ac:dyDescent="0.3">
      <c r="A5" s="1">
        <v>11</v>
      </c>
      <c r="B5" s="4">
        <f>ROUNDDOWN(SUM(B1*0.92),0)</f>
        <v>6803</v>
      </c>
      <c r="C5" s="4">
        <f>ROUNDUP(SUM(B5/2),0)</f>
        <v>3402</v>
      </c>
      <c r="D5" s="4">
        <f>ROUNDDOWN(SUM(B5/2),0)</f>
        <v>3401</v>
      </c>
    </row>
    <row r="6" spans="1:4" x14ac:dyDescent="0.3">
      <c r="A6" s="1">
        <v>10</v>
      </c>
      <c r="B6" s="4">
        <f>ROUNDUP(SUM(B1*0.83),0)</f>
        <v>6138</v>
      </c>
      <c r="C6" s="4">
        <f>SUM(B6/2)</f>
        <v>3069</v>
      </c>
      <c r="D6" s="4">
        <f>SUM(B6/2)</f>
        <v>3069</v>
      </c>
    </row>
    <row r="7" spans="1:4" x14ac:dyDescent="0.3">
      <c r="A7" s="1">
        <v>9</v>
      </c>
      <c r="B7" s="4">
        <f>ROUNDDOWN(SUM(B1*0.75),0)</f>
        <v>5546</v>
      </c>
      <c r="C7" s="4">
        <f>SUM(B7/2)</f>
        <v>2773</v>
      </c>
      <c r="D7" s="4">
        <f>SUM(B7/2)</f>
        <v>2773</v>
      </c>
    </row>
    <row r="8" spans="1:4" x14ac:dyDescent="0.3">
      <c r="A8" s="1">
        <v>8</v>
      </c>
      <c r="B8" s="4">
        <f>ROUNDUP(SUM(B1*0.67),0)</f>
        <v>4955</v>
      </c>
      <c r="C8" s="4">
        <f>ROUNDUP(SUM(B8/2),0)</f>
        <v>2478</v>
      </c>
      <c r="D8" s="4">
        <f>ROUNDDOWN(SUM(B8/2),0)</f>
        <v>2477</v>
      </c>
    </row>
    <row r="9" spans="1:4" x14ac:dyDescent="0.3">
      <c r="A9" s="1">
        <v>7</v>
      </c>
      <c r="B9" s="4">
        <f>ROUNDDOWN(SUM(B1*0.58),0)</f>
        <v>4289</v>
      </c>
      <c r="C9" s="4">
        <f>ROUNDUP(SUM(B9/2),0)</f>
        <v>2145</v>
      </c>
      <c r="D9" s="4">
        <f>ROUNDDOWN(SUM(B9/2),0)</f>
        <v>2144</v>
      </c>
    </row>
    <row r="10" spans="1:4" x14ac:dyDescent="0.3">
      <c r="A10" s="1">
        <v>6</v>
      </c>
      <c r="B10" s="4">
        <f>ROUNDUP(SUM(B1*0.5),0)</f>
        <v>3698</v>
      </c>
      <c r="C10" s="4">
        <f>SUM(B10/2)</f>
        <v>1849</v>
      </c>
      <c r="D10" s="4">
        <f>SUM(B10/2)</f>
        <v>1849</v>
      </c>
    </row>
    <row r="11" spans="1:4" x14ac:dyDescent="0.3">
      <c r="A11" s="1">
        <v>5</v>
      </c>
      <c r="B11" s="4">
        <f>ROUNDUP(SUM(B1*0.42),0)</f>
        <v>3106</v>
      </c>
      <c r="C11" s="4">
        <f>SUM(B11/2)</f>
        <v>1553</v>
      </c>
      <c r="D11" s="4">
        <f>SUM(B11/2)</f>
        <v>1553</v>
      </c>
    </row>
    <row r="12" spans="1:4" x14ac:dyDescent="0.3">
      <c r="A12" s="1">
        <v>4</v>
      </c>
      <c r="B12" s="4">
        <f>ROUNDDOWN(SUM(B1*0.33),0)</f>
        <v>2440</v>
      </c>
      <c r="C12" s="4">
        <f>SUM(B12/2)</f>
        <v>1220</v>
      </c>
      <c r="D12" s="4">
        <f>SUM(B12/2)</f>
        <v>1220</v>
      </c>
    </row>
    <row r="13" spans="1:4" x14ac:dyDescent="0.3">
      <c r="A13" s="1">
        <v>3</v>
      </c>
      <c r="B13" s="4">
        <f>ROUNDUP(SUM(B1*0.25),0)</f>
        <v>1849</v>
      </c>
      <c r="C13" s="4">
        <f>ROUNDUP(SUM(B13/2),0)</f>
        <v>925</v>
      </c>
      <c r="D13" s="4">
        <f>ROUNDDOWN(SUM(B13/2),0)</f>
        <v>924</v>
      </c>
    </row>
    <row r="14" spans="1:4" x14ac:dyDescent="0.3">
      <c r="A14" s="1">
        <v>2</v>
      </c>
      <c r="B14" s="4">
        <f>ROUNDDOWN(SUM(B1*0.17),0)</f>
        <v>1257</v>
      </c>
      <c r="C14" s="4">
        <f>ROUNDUP(SUM(B14/2),0)</f>
        <v>629</v>
      </c>
      <c r="D14" s="4">
        <f>ROUNDDOWN(SUM(B14/2),0)</f>
        <v>628</v>
      </c>
    </row>
    <row r="15" spans="1:4" x14ac:dyDescent="0.3">
      <c r="A15" s="1">
        <v>1</v>
      </c>
      <c r="B15" s="4">
        <f>ROUNDUP(SUM(B1*0.08),0)</f>
        <v>592</v>
      </c>
      <c r="C15" s="4">
        <f>SUM(B15/2)</f>
        <v>296</v>
      </c>
      <c r="D15" s="4">
        <f>SUM(B15/2)</f>
        <v>296</v>
      </c>
    </row>
  </sheetData>
  <pageMargins left="0.7" right="0.7" top="0.75" bottom="0.75" header="0.3" footer="0.3"/>
  <ignoredErrors>
    <ignoredError sqref="C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09902-04BF-416F-B525-14719572AB82}">
  <dimension ref="A1:D15"/>
  <sheetViews>
    <sheetView workbookViewId="0">
      <selection activeCell="E1" sqref="E1"/>
    </sheetView>
  </sheetViews>
  <sheetFormatPr defaultColWidth="13.109375" defaultRowHeight="14.4" x14ac:dyDescent="0.3"/>
  <cols>
    <col min="1" max="4" width="14.6640625" customWidth="1"/>
  </cols>
  <sheetData>
    <row r="1" spans="1:4" x14ac:dyDescent="0.3">
      <c r="A1" s="2" t="s">
        <v>5</v>
      </c>
      <c r="B1" s="2">
        <v>740</v>
      </c>
    </row>
    <row r="3" spans="1:4" x14ac:dyDescent="0.3">
      <c r="A3" s="3" t="s">
        <v>2</v>
      </c>
      <c r="B3" s="3" t="s">
        <v>4</v>
      </c>
      <c r="C3" s="3" t="s">
        <v>0</v>
      </c>
      <c r="D3" s="3" t="s">
        <v>1</v>
      </c>
    </row>
    <row r="4" spans="1:4" x14ac:dyDescent="0.3">
      <c r="A4" s="1">
        <v>12</v>
      </c>
      <c r="B4" s="4">
        <f>SUM(B1)</f>
        <v>740</v>
      </c>
      <c r="C4" s="4">
        <f t="shared" ref="C4:C15" si="0">ROUNDUP(SUM(B4/2),0)</f>
        <v>370</v>
      </c>
      <c r="D4" s="4">
        <f t="shared" ref="D4:D15" si="1">ROUNDDOWN(SUM(B4/2),0)</f>
        <v>370</v>
      </c>
    </row>
    <row r="5" spans="1:4" x14ac:dyDescent="0.3">
      <c r="A5" s="1">
        <v>11</v>
      </c>
      <c r="B5" s="4">
        <f>ROUNDUP(SUM(B1*0.92),0)</f>
        <v>681</v>
      </c>
      <c r="C5" s="4">
        <f t="shared" si="0"/>
        <v>341</v>
      </c>
      <c r="D5" s="4">
        <f t="shared" si="1"/>
        <v>340</v>
      </c>
    </row>
    <row r="6" spans="1:4" x14ac:dyDescent="0.3">
      <c r="A6" s="1">
        <v>10</v>
      </c>
      <c r="B6" s="4">
        <f>ROUNDDOWN(SUM(B1*0.83),0)</f>
        <v>614</v>
      </c>
      <c r="C6" s="4">
        <f t="shared" si="0"/>
        <v>307</v>
      </c>
      <c r="D6" s="4">
        <f t="shared" si="1"/>
        <v>307</v>
      </c>
    </row>
    <row r="7" spans="1:4" x14ac:dyDescent="0.3">
      <c r="A7" s="1">
        <v>9</v>
      </c>
      <c r="B7" s="4">
        <f>ROUNDDOWN(SUM(B1*0.75),0)</f>
        <v>555</v>
      </c>
      <c r="C7" s="4">
        <f t="shared" si="0"/>
        <v>278</v>
      </c>
      <c r="D7" s="4">
        <f t="shared" si="1"/>
        <v>277</v>
      </c>
    </row>
    <row r="8" spans="1:4" x14ac:dyDescent="0.3">
      <c r="A8" s="1">
        <v>8</v>
      </c>
      <c r="B8" s="4">
        <f>ROUNDUP(SUM(B1*0.67),0)</f>
        <v>496</v>
      </c>
      <c r="C8" s="4">
        <f t="shared" si="0"/>
        <v>248</v>
      </c>
      <c r="D8" s="4">
        <f t="shared" si="1"/>
        <v>248</v>
      </c>
    </row>
    <row r="9" spans="1:4" x14ac:dyDescent="0.3">
      <c r="A9" s="1">
        <v>7</v>
      </c>
      <c r="B9" s="4">
        <f>ROUNDDOWN(SUM(B1*0.58),0)</f>
        <v>429</v>
      </c>
      <c r="C9" s="4">
        <f t="shared" si="0"/>
        <v>215</v>
      </c>
      <c r="D9" s="4">
        <f t="shared" si="1"/>
        <v>214</v>
      </c>
    </row>
    <row r="10" spans="1:4" x14ac:dyDescent="0.3">
      <c r="A10" s="1">
        <v>6</v>
      </c>
      <c r="B10" s="4">
        <f>ROUNDDOWN(SUM(B1*0.5),0)</f>
        <v>370</v>
      </c>
      <c r="C10" s="4">
        <f t="shared" si="0"/>
        <v>185</v>
      </c>
      <c r="D10" s="4">
        <f t="shared" si="1"/>
        <v>185</v>
      </c>
    </row>
    <row r="11" spans="1:4" x14ac:dyDescent="0.3">
      <c r="A11" s="1">
        <v>5</v>
      </c>
      <c r="B11" s="4">
        <f>ROUNDUP(SUM(B1*0.42),0)</f>
        <v>311</v>
      </c>
      <c r="C11" s="4">
        <f t="shared" si="0"/>
        <v>156</v>
      </c>
      <c r="D11" s="4">
        <f t="shared" si="1"/>
        <v>155</v>
      </c>
    </row>
    <row r="12" spans="1:4" x14ac:dyDescent="0.3">
      <c r="A12" s="1">
        <v>4</v>
      </c>
      <c r="B12" s="4">
        <f>ROUNDDOWN(SUM(B1*0.33),0)</f>
        <v>244</v>
      </c>
      <c r="C12" s="4">
        <f t="shared" si="0"/>
        <v>122</v>
      </c>
      <c r="D12" s="4">
        <f t="shared" si="1"/>
        <v>122</v>
      </c>
    </row>
    <row r="13" spans="1:4" x14ac:dyDescent="0.3">
      <c r="A13" s="1">
        <v>3</v>
      </c>
      <c r="B13" s="4">
        <f>ROUNDUP(SUM(B1*0.25),0)</f>
        <v>185</v>
      </c>
      <c r="C13" s="4">
        <f t="shared" si="0"/>
        <v>93</v>
      </c>
      <c r="D13" s="4">
        <f t="shared" si="1"/>
        <v>92</v>
      </c>
    </row>
    <row r="14" spans="1:4" x14ac:dyDescent="0.3">
      <c r="A14" s="1">
        <v>2</v>
      </c>
      <c r="B14" s="4">
        <f>ROUNDUP(SUM(B1*0.17),0)</f>
        <v>126</v>
      </c>
      <c r="C14" s="4">
        <f t="shared" si="0"/>
        <v>63</v>
      </c>
      <c r="D14" s="4">
        <f t="shared" si="1"/>
        <v>63</v>
      </c>
    </row>
    <row r="15" spans="1:4" x14ac:dyDescent="0.3">
      <c r="A15" s="1">
        <v>1</v>
      </c>
      <c r="B15" s="4">
        <f>ROUNDDOWN(SUM(B1*0.08),0)</f>
        <v>59</v>
      </c>
      <c r="C15" s="4">
        <f t="shared" si="0"/>
        <v>30</v>
      </c>
      <c r="D15" s="4">
        <f t="shared" si="1"/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00576-EDE0-49FE-8D64-6DB6D7058CDB}">
  <dimension ref="A1:D16"/>
  <sheetViews>
    <sheetView workbookViewId="0">
      <selection activeCell="B3" sqref="B3"/>
    </sheetView>
  </sheetViews>
  <sheetFormatPr defaultRowHeight="14.4" x14ac:dyDescent="0.3"/>
  <cols>
    <col min="1" max="4" width="14.6640625" customWidth="1"/>
  </cols>
  <sheetData>
    <row r="1" spans="1:4" x14ac:dyDescent="0.3">
      <c r="A1" s="1" t="s">
        <v>3</v>
      </c>
      <c r="B1" s="1" t="s">
        <v>6</v>
      </c>
      <c r="C1" s="1" t="s">
        <v>7</v>
      </c>
      <c r="D1" s="1" t="s">
        <v>8</v>
      </c>
    </row>
    <row r="2" spans="1:4" x14ac:dyDescent="0.3">
      <c r="A2">
        <v>7395</v>
      </c>
      <c r="B2">
        <v>3925</v>
      </c>
      <c r="C2">
        <f>SUM(A2-B2)</f>
        <v>3470</v>
      </c>
      <c r="D2">
        <f>MROUND(C2,5)</f>
        <v>3470</v>
      </c>
    </row>
    <row r="4" spans="1:4" x14ac:dyDescent="0.3">
      <c r="A4" s="3" t="s">
        <v>2</v>
      </c>
      <c r="B4" s="3" t="s">
        <v>4</v>
      </c>
      <c r="C4" s="3" t="s">
        <v>0</v>
      </c>
      <c r="D4" s="3" t="s">
        <v>1</v>
      </c>
    </row>
    <row r="5" spans="1:4" x14ac:dyDescent="0.3">
      <c r="A5" s="1">
        <v>12</v>
      </c>
      <c r="B5" s="4">
        <f>SUM(D2)</f>
        <v>3470</v>
      </c>
      <c r="C5" s="4">
        <f t="shared" ref="C5:C16" si="0">ROUNDUP(SUM(B5/2),0)</f>
        <v>1735</v>
      </c>
      <c r="D5" s="4">
        <f t="shared" ref="D5:D16" si="1">ROUNDDOWN(SUM(B5/2),0)</f>
        <v>1735</v>
      </c>
    </row>
    <row r="6" spans="1:4" x14ac:dyDescent="0.3">
      <c r="A6" s="1">
        <v>11</v>
      </c>
      <c r="B6" s="4">
        <f>ROUNDUP(SUM(D2*0.92),0)</f>
        <v>3193</v>
      </c>
      <c r="C6" s="4">
        <f t="shared" si="0"/>
        <v>1597</v>
      </c>
      <c r="D6" s="4">
        <f t="shared" si="1"/>
        <v>1596</v>
      </c>
    </row>
    <row r="7" spans="1:4" x14ac:dyDescent="0.3">
      <c r="A7" s="1">
        <v>10</v>
      </c>
      <c r="B7" s="4">
        <f>ROUNDUP(SUM(D2*0.83),0)</f>
        <v>2881</v>
      </c>
      <c r="C7" s="4">
        <f t="shared" si="0"/>
        <v>1441</v>
      </c>
      <c r="D7" s="4">
        <f t="shared" si="1"/>
        <v>1440</v>
      </c>
    </row>
    <row r="8" spans="1:4" x14ac:dyDescent="0.3">
      <c r="A8" s="1">
        <v>9</v>
      </c>
      <c r="B8" s="4">
        <f>ROUNDUP(SUM(D2*0.75),0)</f>
        <v>2603</v>
      </c>
      <c r="C8" s="4">
        <f t="shared" si="0"/>
        <v>1302</v>
      </c>
      <c r="D8" s="4">
        <f t="shared" si="1"/>
        <v>1301</v>
      </c>
    </row>
    <row r="9" spans="1:4" x14ac:dyDescent="0.3">
      <c r="A9" s="1">
        <v>8</v>
      </c>
      <c r="B9" s="4">
        <f>ROUNDDOWN(SUM(D2*0.67),0)</f>
        <v>2324</v>
      </c>
      <c r="C9" s="4">
        <f t="shared" si="0"/>
        <v>1162</v>
      </c>
      <c r="D9" s="4">
        <f t="shared" si="1"/>
        <v>1162</v>
      </c>
    </row>
    <row r="10" spans="1:4" x14ac:dyDescent="0.3">
      <c r="A10" s="1">
        <v>7</v>
      </c>
      <c r="B10" s="4">
        <f>ROUNDDOWN(SUM(D2*0.58),0)</f>
        <v>2012</v>
      </c>
      <c r="C10" s="4">
        <f t="shared" si="0"/>
        <v>1006</v>
      </c>
      <c r="D10" s="4">
        <f t="shared" si="1"/>
        <v>1006</v>
      </c>
    </row>
    <row r="11" spans="1:4" x14ac:dyDescent="0.3">
      <c r="A11" s="1">
        <v>6</v>
      </c>
      <c r="B11" s="4">
        <f>ROUNDDOWN(SUM(D2*0.5),0)</f>
        <v>1735</v>
      </c>
      <c r="C11" s="4">
        <f t="shared" si="0"/>
        <v>868</v>
      </c>
      <c r="D11" s="4">
        <f t="shared" si="1"/>
        <v>867</v>
      </c>
    </row>
    <row r="12" spans="1:4" x14ac:dyDescent="0.3">
      <c r="A12" s="1">
        <v>5</v>
      </c>
      <c r="B12" s="4">
        <f>ROUNDUP(SUM(D2*0.42),0)</f>
        <v>1458</v>
      </c>
      <c r="C12" s="4">
        <f t="shared" si="0"/>
        <v>729</v>
      </c>
      <c r="D12" s="4">
        <f t="shared" si="1"/>
        <v>729</v>
      </c>
    </row>
    <row r="13" spans="1:4" x14ac:dyDescent="0.3">
      <c r="A13" s="1">
        <v>4</v>
      </c>
      <c r="B13" s="4">
        <f>ROUNDUP(SUM(D2*0.33),0)</f>
        <v>1146</v>
      </c>
      <c r="C13" s="4">
        <f t="shared" si="0"/>
        <v>573</v>
      </c>
      <c r="D13" s="4">
        <f t="shared" si="1"/>
        <v>573</v>
      </c>
    </row>
    <row r="14" spans="1:4" x14ac:dyDescent="0.3">
      <c r="A14" s="1">
        <v>3</v>
      </c>
      <c r="B14" s="4">
        <f>ROUNDUP(SUM(D2*0.25),0)</f>
        <v>868</v>
      </c>
      <c r="C14" s="4">
        <f t="shared" si="0"/>
        <v>434</v>
      </c>
      <c r="D14" s="4">
        <f t="shared" si="1"/>
        <v>434</v>
      </c>
    </row>
    <row r="15" spans="1:4" x14ac:dyDescent="0.3">
      <c r="A15" s="1">
        <v>2</v>
      </c>
      <c r="B15" s="4">
        <f>ROUNDDOWN(SUM(D2*0.17),0)</f>
        <v>589</v>
      </c>
      <c r="C15" s="4">
        <f t="shared" si="0"/>
        <v>295</v>
      </c>
      <c r="D15" s="4">
        <f t="shared" si="1"/>
        <v>294</v>
      </c>
    </row>
    <row r="16" spans="1:4" x14ac:dyDescent="0.3">
      <c r="A16" s="1">
        <v>1</v>
      </c>
      <c r="B16" s="4">
        <f>ROUNDDOWN(SUM(D2*0.08),0)</f>
        <v>277</v>
      </c>
      <c r="C16" s="4">
        <f t="shared" si="0"/>
        <v>139</v>
      </c>
      <c r="D16" s="4">
        <f t="shared" si="1"/>
        <v>138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9D501E6228524AA95DBC0736D46D99" ma:contentTypeVersion="22" ma:contentTypeDescription="Create a new document." ma:contentTypeScope="" ma:versionID="89b18083adb51fc8254b28a764623752">
  <xsd:schema xmlns:xsd="http://www.w3.org/2001/XMLSchema" xmlns:xs="http://www.w3.org/2001/XMLSchema" xmlns:p="http://schemas.microsoft.com/office/2006/metadata/properties" xmlns:ns1="http://schemas.microsoft.com/sharepoint/v3" xmlns:ns2="a2bdde80-e5ae-43af-8528-423d62479829" xmlns:ns3="6a9e609c-8adc-441c-bf6d-c8a7be8b4e34" targetNamespace="http://schemas.microsoft.com/office/2006/metadata/properties" ma:root="true" ma:fieldsID="8398cb6797a21cb17740d046378b44ae" ns1:_="" ns2:_="" ns3:_="">
    <xsd:import namespace="http://schemas.microsoft.com/sharepoint/v3"/>
    <xsd:import namespace="a2bdde80-e5ae-43af-8528-423d62479829"/>
    <xsd:import namespace="6a9e609c-8adc-441c-bf6d-c8a7be8b4e34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astUpdate" minOccurs="0"/>
                <xsd:element ref="ns2:UpdatedbyProces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dde80-e5ae-43af-8528-423d62479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astUpdate" ma:index="21" nillable="true" ma:displayName="Last Update" ma:description="File Last Updated by Process" ma:format="DateTime" ma:internalName="LastUpdate">
      <xsd:simpleType>
        <xsd:restriction base="dms:DateTime"/>
      </xsd:simpleType>
    </xsd:element>
    <xsd:element name="UpdatedbyProcess" ma:index="22" nillable="true" ma:displayName="Updated by Process" ma:format="Dropdown" ma:internalName="UpdatedbyProcess">
      <xsd:simpleType>
        <xsd:restriction base="dms:Text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dd7ac83-9137-424d-a2b3-f660be8b79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e609c-8adc-441c-bf6d-c8a7be8b4e3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ad85bcc7-b575-4f17-ac92-2a930b69037b}" ma:internalName="TaxCatchAll" ma:showField="CatchAllData" ma:web="6a9e609c-8adc-441c-bf6d-c8a7be8b4e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bdde80-e5ae-43af-8528-423d62479829">
      <Terms xmlns="http://schemas.microsoft.com/office/infopath/2007/PartnerControls"/>
    </lcf76f155ced4ddcb4097134ff3c332f>
    <UpdatedbyProcess xmlns="a2bdde80-e5ae-43af-8528-423d62479829" xsi:nil="true"/>
    <TaxCatchAll xmlns="6a9e609c-8adc-441c-bf6d-c8a7be8b4e34" xsi:nil="true"/>
    <LastUpdate xmlns="a2bdde80-e5ae-43af-8528-423d62479829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E66A37-2F8E-4979-8313-0E024F0BC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2bdde80-e5ae-43af-8528-423d62479829"/>
    <ds:schemaRef ds:uri="6a9e609c-8adc-441c-bf6d-c8a7be8b4e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2F0C09-3ACD-4411-89E7-FD0B80AD36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1928EC-57E7-4216-BE29-4D641B9CCD5E}">
  <ds:schemaRefs>
    <ds:schemaRef ds:uri="http://schemas.microsoft.com/office/2006/metadata/properties"/>
    <ds:schemaRef ds:uri="http://schemas.microsoft.com/office/infopath/2007/PartnerControls"/>
    <ds:schemaRef ds:uri="a2bdde80-e5ae-43af-8528-423d62479829"/>
    <ds:schemaRef ds:uri="6a9e609c-8adc-441c-bf6d-c8a7be8b4e34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Max. Pell</vt:lpstr>
      <vt:lpstr>Min. Pell</vt:lpstr>
      <vt:lpstr>Calculated Pell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Sidney Biggerstaff</dc:creator>
  <cp:lastModifiedBy>Jordan Eisenmenger</cp:lastModifiedBy>
  <dcterms:created xsi:type="dcterms:W3CDTF">2024-03-19T18:50:23Z</dcterms:created>
  <dcterms:modified xsi:type="dcterms:W3CDTF">2024-04-17T13:40:45Z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0x010100979D501E6228524AA95DBC0736D46D99</vt:lpwstr>
  </property>
</Properties>
</file>